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5"/>
  <workbookPr/>
  <mc:AlternateContent xmlns:mc="http://schemas.openxmlformats.org/markup-compatibility/2006">
    <mc:Choice Requires="x15">
      <x15ac:absPath xmlns:x15ac="http://schemas.microsoft.com/office/spreadsheetml/2010/11/ac" url="/Users/adamkarp/Desktop/Accreditation/"/>
    </mc:Choice>
  </mc:AlternateContent>
  <xr:revisionPtr revIDLastSave="0" documentId="13_ncr:1_{D85E6C32-97FD-F448-A6D1-CBEF982989A8}" xr6:coauthVersionLast="36" xr6:coauthVersionMax="36" xr10:uidLastSave="{00000000-0000-0000-0000-000000000000}"/>
  <bookViews>
    <workbookView xWindow="0" yWindow="460" windowWidth="35020" windowHeight="24780" xr2:uid="{00000000-000D-0000-FFFF-FFFF00000000}"/>
  </bookViews>
  <sheets>
    <sheet name="Data for Report" sheetId="1" r:id="rId1"/>
    <sheet name="Primary Reserve Calc" sheetId="3" r:id="rId2"/>
  </sheets>
  <definedNames>
    <definedName name="_xlnm.Print_Area" localSheetId="0">'Data for Report'!$A$1:$J$59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3" l="1"/>
  <c r="E8" i="3"/>
  <c r="D8" i="3" l="1"/>
  <c r="E7" i="3"/>
  <c r="H36" i="1" l="1"/>
  <c r="G36" i="1"/>
  <c r="F17" i="1" l="1"/>
  <c r="F19" i="1" s="1"/>
  <c r="G17" i="1"/>
  <c r="G19" i="1" s="1"/>
  <c r="D7" i="3"/>
  <c r="C7" i="3"/>
  <c r="D10" i="3"/>
  <c r="G22" i="1" s="1"/>
  <c r="E10" i="3" l="1"/>
  <c r="F22" i="1" s="1"/>
  <c r="C10" i="3"/>
  <c r="H22" i="1" s="1"/>
  <c r="H17" i="1" l="1"/>
  <c r="H19" i="1" s="1"/>
</calcChain>
</file>

<file path=xl/sharedStrings.xml><?xml version="1.0" encoding="utf-8"?>
<sst xmlns="http://schemas.openxmlformats.org/spreadsheetml/2006/main" count="46" uniqueCount="46">
  <si>
    <t>General Fund Performance</t>
  </si>
  <si>
    <t>ANNUAL FISCAL REPORT DATA</t>
  </si>
  <si>
    <t>Revenue</t>
  </si>
  <si>
    <t>Expenditures</t>
  </si>
  <si>
    <t>Expenditures for Salaries and Benefits</t>
  </si>
  <si>
    <t>Category</t>
  </si>
  <si>
    <t>Reporting Year</t>
  </si>
  <si>
    <t>Surplus/(Deficit)</t>
  </si>
  <si>
    <t>(Net Operating Revenue Ratio)</t>
  </si>
  <si>
    <t>Reserve (Primary Reserve Ratio)</t>
  </si>
  <si>
    <t>Surplus/(Deficit) as % Revenues</t>
  </si>
  <si>
    <t>Primary Reserve Ration Calulation</t>
  </si>
  <si>
    <t>Formula:</t>
  </si>
  <si>
    <t>Primary Reserve Ratio</t>
  </si>
  <si>
    <t>Ending Fund Balance (Less Restricted)</t>
  </si>
  <si>
    <t>Unrestricted Expenditures</t>
  </si>
  <si>
    <t>(Beginning Fund Balance + Revenue - Expenditures)*/Expenditures</t>
  </si>
  <si>
    <t>* i.e. ending fund balance</t>
  </si>
  <si>
    <t>Analyis of the Data:</t>
  </si>
  <si>
    <t>Other Post-Employment Benefits</t>
  </si>
  <si>
    <t>Actuarial Accrued Liability (AAL) for OPEB</t>
  </si>
  <si>
    <t xml:space="preserve">Funded Ratio </t>
  </si>
  <si>
    <t>Annual Required Contribution</t>
  </si>
  <si>
    <t xml:space="preserve">Amount of Contribution </t>
  </si>
  <si>
    <t>Enrollment</t>
  </si>
  <si>
    <t>Actual Full-Time Equivalent Enrollment (FTES)</t>
  </si>
  <si>
    <t>Analysis Of The Data</t>
  </si>
  <si>
    <t>Revenue - Expenditures</t>
  </si>
  <si>
    <t>Surplus(Deficit)/Revenue</t>
  </si>
  <si>
    <t>Support</t>
  </si>
  <si>
    <t>Analysis of the Data:</t>
  </si>
  <si>
    <t>Financial Aid</t>
  </si>
  <si>
    <t>Similar to other Districts within the California Community College System, we have been experiencing flat and declining enrollment over the last few years. The increase in FTES for 2017 was due to allocating more Summer FTES to that year in order to capture available growth funding. Although we will continue to foucus on outreach efforts to stabilize and grow our enrollment, our analysis indicates that any decrease in our FTES derived funding will be fully offset by an increase in the Supplemental and Student Success Incentive Allocations under the new funding formula for California Community Colleges.</t>
  </si>
  <si>
    <t>The District's OPEB plan remains in an overfunded status. The increase in the AAL and corresponding decrease in the funded ratio, beginning in 2017, is primarily due to a Board approved increase to the District's retiree medical premium benefit. Effective July 1, 2017 the monthly benefit was increased from $256 to $280. The District's OPEB plan remains in an overfunded status and any additional increases will be be carefully considered to ensure that the plan remains fully funded.</t>
  </si>
  <si>
    <t>USED Official Cohort Student Loan Default Rate (FSLD - 3 year rate)</t>
  </si>
  <si>
    <t>ARC</t>
  </si>
  <si>
    <t>SCC</t>
  </si>
  <si>
    <t>FLC</t>
  </si>
  <si>
    <t>CRC</t>
  </si>
  <si>
    <t>Analysis of The Data</t>
  </si>
  <si>
    <t>Ending Fund Balance (less Restricted Amount)/Expenditures. Ending Fund Balance from respective budget book pages for General and Instructionally Related Funds.</t>
  </si>
  <si>
    <t>From Year-End Object Code Report, Per ACCJC Includes Transfers-in (Fund 11,13,14 Only). FY16 and 17 agreed to annual reports submitted to ACCJC.</t>
  </si>
  <si>
    <t>From Year-End Object Code Report, Per ACCJC Includes Transfers-out (Fund 11,13,14 Only). FY16 and 17 agreed to annual reports submitted to ACCJC.</t>
  </si>
  <si>
    <t>From Year-End Object Code Report (Fund 11,13,14 Only). FY16 and 17 agreed to annual reports submitted to ACCJC.</t>
  </si>
  <si>
    <t>2018 Unrestricted General Fund Revenues increased by $16M, offset by an increase in expenditures of $30.4M. This is mainly the result of increases in Salaries and Benefits from both mandatory and discretionary salary improvements, coupled with increasing employer pension contributions required by PERS and STRS. The surpluses generated in 2016 and 2017 were also due to an influx of one-time funding dollars that were recognized as revenues in those years but spent in the subsequent period, resulting in the observed 2018 general fund deficit. Our Primary Reserve Ratio remains robust and reflective of the District's focus on prudent fiscal management.</t>
  </si>
  <si>
    <t>American River College was impacted by the Department of Education’s directive to increase the timeframe for the cohort default rate measurement period from a two-year evaluation to a three-year evaluation.  During this same timeframe, the economic downturn in California added to the struggle for American River College students to repay student loans.  The college noted these congruent factors’ impact on the institution’s cohort default rate and took steps to improve student repayment percentages.  First, the college contracted with a third-party servicer to provide financial literacy information to ARC students, provided skip tracing support, and to deliver student delinquency counseling that assisted students to maintain or restore good standing using various repayment options.  Second, the college implemented the annual option for the Master Promissory Note which required students to explore their student debt profile on an annual basis and agree to provide payment for all student loan debt.  Third, ahead of the initiation of compliance requirements with the Department of Education, American River College provided all financial aid students with the education program Shopping Sheet and provided Gainful Employment data for non-degree vocational program to ensure students were making educated decisions regarding their chosen program of study and their student debt profile. 
After these initial steps, American River College proceeded to enter a contract with Parker Pierson consulting which provided a multi-year default management plan for working with our students.  Based upon information garnered from Parker Pierson, the institution changed third-party servicers to enhance outreach campaigns to student borrowers.  In addition, Parker Pierson provided a California Community Colleges Chancellor’s Office certified debt management and financial literacy program that eliminated student barriers to information often associated with third-party servicer platforms.  Since the implementation of these default prevention efforts, American River College as seen the steady decrease of the student loan cohort default rate.  The initial efforts reduced the annual three-year default rate by 6%, and efforts since that time have yielded more robust results.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</si>
</sst>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3" formatCode="_(* #,##0.00_);_(* \(#,##0.00\);_(* &quot;-&quot;??_);_(@_)"/>
    <numFmt numFmtId="164" formatCode="0.0%"/>
    <numFmt numFmtId="165" formatCode="_(* #,##0_);_(* \(#,##0\);_(* &quot;-&quot;??_);_(@_)"/>
  </numFmts>
  <fonts count="5" x14ac:knownFonts="1">
    <font>
      <sz val="11"/>
      <color theme="1"/>
      <name val="Calibri"/>
      <family val="2"/>
      <scheme val="minor"/>
    </font>
    <font>
      <sz val="11"/>
      <color theme="1"/>
      <name val="Calibri"/>
      <family val="2"/>
      <scheme val="minor"/>
    </font>
    <font>
      <sz val="11"/>
      <color rgb="FF000000"/>
      <name val="Calibri"/>
      <family val="2"/>
    </font>
    <font>
      <sz val="14"/>
      <color theme="1"/>
      <name val="Calibri"/>
      <family val="2"/>
      <scheme val="minor"/>
    </font>
    <font>
      <u/>
      <sz val="11"/>
      <color theme="1"/>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Alignment="0"/>
  </cellStyleXfs>
  <cellXfs count="24">
    <xf numFmtId="0" fontId="0" fillId="0" borderId="0" xfId="0"/>
    <xf numFmtId="0" fontId="3" fillId="0" borderId="0" xfId="0" applyFont="1"/>
    <xf numFmtId="0" fontId="4" fillId="0" borderId="0" xfId="0" applyFont="1"/>
    <xf numFmtId="0" fontId="0" fillId="0" borderId="1" xfId="0" applyBorder="1"/>
    <xf numFmtId="0" fontId="0" fillId="0" borderId="0" xfId="0" applyBorder="1"/>
    <xf numFmtId="0" fontId="0" fillId="0" borderId="0" xfId="0" applyAlignment="1">
      <alignment horizontal="left" indent="1"/>
    </xf>
    <xf numFmtId="41" fontId="0" fillId="0" borderId="0" xfId="0" applyNumberFormat="1"/>
    <xf numFmtId="164" fontId="0" fillId="0" borderId="0" xfId="2" applyNumberFormat="1" applyFont="1"/>
    <xf numFmtId="43" fontId="0" fillId="0" borderId="0" xfId="1" applyFont="1"/>
    <xf numFmtId="43" fontId="0" fillId="0" borderId="0" xfId="0" applyNumberFormat="1"/>
    <xf numFmtId="165" fontId="0" fillId="0" borderId="0" xfId="1" applyNumberFormat="1" applyFont="1"/>
    <xf numFmtId="165" fontId="0" fillId="0" borderId="0" xfId="1" applyNumberFormat="1" applyFont="1" applyAlignment="1">
      <alignment horizontal="left"/>
    </xf>
    <xf numFmtId="165" fontId="0" fillId="0" borderId="0" xfId="0" applyNumberFormat="1"/>
    <xf numFmtId="164" fontId="0" fillId="0" borderId="0" xfId="0" applyNumberFormat="1"/>
    <xf numFmtId="9" fontId="0" fillId="0" borderId="0" xfId="2" applyFont="1"/>
    <xf numFmtId="37" fontId="0" fillId="0" borderId="0" xfId="1" applyNumberFormat="1" applyFont="1"/>
    <xf numFmtId="0" fontId="0" fillId="0" borderId="0" xfId="0" applyAlignment="1"/>
    <xf numFmtId="0" fontId="0" fillId="0" borderId="0" xfId="0" applyAlignment="1">
      <alignment vertical="top" wrapText="1"/>
    </xf>
    <xf numFmtId="0" fontId="0" fillId="0" borderId="1" xfId="0" applyBorder="1" applyAlignment="1">
      <alignment horizontal="center"/>
    </xf>
    <xf numFmtId="0" fontId="0" fillId="0" borderId="0" xfId="0" applyAlignment="1">
      <alignment vertical="top" wrapText="1"/>
    </xf>
    <xf numFmtId="0" fontId="0" fillId="0" borderId="0" xfId="0" applyAlignment="1">
      <alignment horizontal="center"/>
    </xf>
    <xf numFmtId="0" fontId="0" fillId="0" borderId="0" xfId="0" applyAlignment="1">
      <alignment vertical="top" wrapText="1"/>
    </xf>
    <xf numFmtId="0" fontId="0" fillId="0" borderId="0" xfId="0" applyFill="1" applyAlignment="1">
      <alignment horizontal="left" vertical="top" wrapText="1"/>
    </xf>
    <xf numFmtId="0" fontId="0" fillId="0" borderId="0" xfId="0" applyAlignment="1">
      <alignment horizontal="left" vertical="top" wrapText="1"/>
    </xf>
  </cellXfs>
  <cellStyles count="4">
    <cellStyle name="Comma" xfId="1" builtinId="3"/>
    <cellStyle name="Normal" xfId="0" builtinId="0"/>
    <cellStyle name="Normal 2" xfId="3" xr:uid="{00000000-0005-0000-0000-000002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2"/>
  <sheetViews>
    <sheetView tabSelected="1" zoomScaleNormal="100" workbookViewId="0">
      <selection activeCell="O28" sqref="O28"/>
    </sheetView>
  </sheetViews>
  <sheetFormatPr baseColWidth="10" defaultColWidth="8.83203125" defaultRowHeight="15" x14ac:dyDescent="0.2"/>
  <cols>
    <col min="1" max="2" width="12.5" bestFit="1" customWidth="1"/>
    <col min="3" max="3" width="11.5" bestFit="1" customWidth="1"/>
    <col min="4" max="4" width="12.33203125" bestFit="1" customWidth="1"/>
    <col min="5" max="5" width="16.5" customWidth="1"/>
    <col min="6" max="6" width="14.33203125" bestFit="1" customWidth="1"/>
    <col min="7" max="8" width="12.5" bestFit="1" customWidth="1"/>
    <col min="9" max="9" width="3.6640625" customWidth="1"/>
    <col min="10" max="10" width="12.5" bestFit="1" customWidth="1"/>
    <col min="11" max="11" width="11.5" bestFit="1" customWidth="1"/>
    <col min="13" max="13" width="12.33203125" bestFit="1" customWidth="1"/>
  </cols>
  <sheetData>
    <row r="1" spans="1:17" ht="19" x14ac:dyDescent="0.25">
      <c r="A1" s="1" t="s">
        <v>1</v>
      </c>
    </row>
    <row r="3" spans="1:17" x14ac:dyDescent="0.2">
      <c r="A3" t="s">
        <v>5</v>
      </c>
      <c r="F3" s="20" t="s">
        <v>6</v>
      </c>
      <c r="G3" s="20"/>
      <c r="H3" s="20"/>
      <c r="I3" s="16"/>
      <c r="J3" s="16"/>
    </row>
    <row r="5" spans="1:17" x14ac:dyDescent="0.2">
      <c r="A5" s="2" t="s">
        <v>0</v>
      </c>
    </row>
    <row r="6" spans="1:17" x14ac:dyDescent="0.2">
      <c r="F6" s="18">
        <v>2016</v>
      </c>
      <c r="G6" s="18">
        <v>2017</v>
      </c>
      <c r="H6" s="18">
        <v>2018</v>
      </c>
      <c r="I6" s="4"/>
      <c r="J6" t="s">
        <v>29</v>
      </c>
    </row>
    <row r="7" spans="1:17" x14ac:dyDescent="0.2">
      <c r="F7" s="4"/>
      <c r="G7" s="4"/>
      <c r="H7" s="4"/>
      <c r="I7" s="4"/>
    </row>
    <row r="8" spans="1:17" ht="15" customHeight="1" x14ac:dyDescent="0.2">
      <c r="A8" t="s">
        <v>2</v>
      </c>
      <c r="F8" s="6">
        <v>346201354</v>
      </c>
      <c r="G8" s="6">
        <v>331965562</v>
      </c>
      <c r="H8" s="6">
        <v>347975390</v>
      </c>
      <c r="I8" s="6"/>
      <c r="J8" s="23" t="s">
        <v>41</v>
      </c>
      <c r="K8" s="23"/>
      <c r="L8" s="23"/>
      <c r="M8" s="23"/>
      <c r="N8" s="23"/>
      <c r="O8" s="23"/>
      <c r="P8" s="19"/>
      <c r="Q8" s="19"/>
    </row>
    <row r="9" spans="1:17" x14ac:dyDescent="0.2">
      <c r="F9" s="6"/>
      <c r="G9" s="6"/>
      <c r="H9" s="6"/>
      <c r="I9" s="6"/>
      <c r="J9" s="23"/>
      <c r="K9" s="23"/>
      <c r="L9" s="23"/>
      <c r="M9" s="23"/>
      <c r="N9" s="23"/>
      <c r="O9" s="23"/>
      <c r="P9" s="19"/>
      <c r="Q9" s="19"/>
    </row>
    <row r="10" spans="1:17" x14ac:dyDescent="0.2">
      <c r="F10" s="6"/>
      <c r="G10" s="6"/>
      <c r="H10" s="6"/>
      <c r="I10" s="6"/>
    </row>
    <row r="11" spans="1:17" ht="15" customHeight="1" x14ac:dyDescent="0.2">
      <c r="A11" t="s">
        <v>3</v>
      </c>
      <c r="F11" s="6">
        <v>329622399.42000002</v>
      </c>
      <c r="G11" s="6">
        <v>323592799.77999997</v>
      </c>
      <c r="H11" s="6">
        <v>353999378</v>
      </c>
      <c r="I11" s="6"/>
      <c r="J11" s="23" t="s">
        <v>42</v>
      </c>
      <c r="K11" s="23"/>
      <c r="L11" s="23"/>
      <c r="M11" s="23"/>
      <c r="N11" s="23"/>
      <c r="O11" s="23"/>
      <c r="P11" s="19"/>
      <c r="Q11" s="19"/>
    </row>
    <row r="12" spans="1:17" x14ac:dyDescent="0.2">
      <c r="F12" s="6"/>
      <c r="G12" s="6"/>
      <c r="H12" s="6"/>
      <c r="I12" s="6"/>
      <c r="J12" s="23"/>
      <c r="K12" s="23"/>
      <c r="L12" s="23"/>
      <c r="M12" s="23"/>
      <c r="N12" s="23"/>
      <c r="O12" s="23"/>
      <c r="P12" s="19"/>
      <c r="Q12" s="19"/>
    </row>
    <row r="13" spans="1:17" x14ac:dyDescent="0.2">
      <c r="F13" s="6"/>
      <c r="G13" s="6"/>
      <c r="H13" s="6"/>
      <c r="I13" s="6"/>
      <c r="J13" s="17"/>
      <c r="K13" s="17"/>
      <c r="L13" s="17"/>
      <c r="M13" s="17"/>
      <c r="N13" s="17"/>
      <c r="O13" s="17"/>
      <c r="P13" s="17"/>
      <c r="Q13" s="17"/>
    </row>
    <row r="14" spans="1:17" ht="15" customHeight="1" x14ac:dyDescent="0.2">
      <c r="A14" t="s">
        <v>4</v>
      </c>
      <c r="F14" s="6">
        <v>267866857</v>
      </c>
      <c r="G14" s="6">
        <v>276448044.67000002</v>
      </c>
      <c r="H14" s="6">
        <v>287436211</v>
      </c>
      <c r="I14" s="6"/>
      <c r="J14" s="23" t="s">
        <v>43</v>
      </c>
      <c r="K14" s="23"/>
      <c r="L14" s="23"/>
      <c r="M14" s="23"/>
      <c r="N14" s="23"/>
      <c r="O14" s="23"/>
      <c r="P14" s="19"/>
      <c r="Q14" s="19"/>
    </row>
    <row r="15" spans="1:17" x14ac:dyDescent="0.2">
      <c r="F15" s="6"/>
      <c r="G15" s="6"/>
      <c r="H15" s="6"/>
      <c r="I15" s="6"/>
      <c r="J15" s="23"/>
      <c r="K15" s="23"/>
      <c r="L15" s="23"/>
      <c r="M15" s="23"/>
      <c r="N15" s="23"/>
      <c r="O15" s="23"/>
      <c r="P15" s="19"/>
      <c r="Q15" s="19"/>
    </row>
    <row r="16" spans="1:17" x14ac:dyDescent="0.2">
      <c r="F16" s="6"/>
      <c r="G16" s="6"/>
      <c r="H16" s="6"/>
      <c r="I16" s="6"/>
      <c r="J16" s="17"/>
      <c r="K16" s="17"/>
      <c r="L16" s="17"/>
      <c r="M16" s="17"/>
      <c r="N16" s="17"/>
      <c r="O16" s="17"/>
      <c r="P16" s="17"/>
      <c r="Q16" s="17"/>
    </row>
    <row r="17" spans="1:17" x14ac:dyDescent="0.2">
      <c r="A17" t="s">
        <v>7</v>
      </c>
      <c r="F17" s="6">
        <f>F8-F11</f>
        <v>16578954.579999983</v>
      </c>
      <c r="G17" s="6">
        <f>G8-G11</f>
        <v>8372762.2200000286</v>
      </c>
      <c r="H17" s="6">
        <f>H8-H11</f>
        <v>-6023988</v>
      </c>
      <c r="I17" s="6"/>
      <c r="J17" t="s">
        <v>27</v>
      </c>
      <c r="M17" s="6"/>
    </row>
    <row r="19" spans="1:17" x14ac:dyDescent="0.2">
      <c r="A19" t="s">
        <v>10</v>
      </c>
      <c r="F19" s="7">
        <f>(F17/F8)</f>
        <v>4.7888185266889462E-2</v>
      </c>
      <c r="G19" s="7">
        <f>(G17/G8)</f>
        <v>2.522177954109598E-2</v>
      </c>
      <c r="H19" s="7">
        <f>(H17/H8)</f>
        <v>-1.7311534588696057E-2</v>
      </c>
      <c r="I19" s="7"/>
      <c r="J19" t="s">
        <v>28</v>
      </c>
    </row>
    <row r="20" spans="1:17" x14ac:dyDescent="0.2">
      <c r="A20" s="5" t="s">
        <v>8</v>
      </c>
    </row>
    <row r="22" spans="1:17" ht="15" customHeight="1" x14ac:dyDescent="0.2">
      <c r="A22" t="s">
        <v>9</v>
      </c>
      <c r="F22" s="13">
        <f>'Primary Reserve Calc'!E10</f>
        <v>0.15576165967586475</v>
      </c>
      <c r="G22" s="13">
        <f>'Primary Reserve Calc'!D10</f>
        <v>0.1845383891131028</v>
      </c>
      <c r="H22" s="13">
        <f>'Primary Reserve Calc'!C10</f>
        <v>0.15167062242691284</v>
      </c>
      <c r="I22" s="13"/>
      <c r="J22" s="23" t="s">
        <v>40</v>
      </c>
      <c r="K22" s="23"/>
      <c r="L22" s="23"/>
      <c r="M22" s="23"/>
      <c r="N22" s="23"/>
      <c r="O22" s="23"/>
      <c r="P22" s="19"/>
      <c r="Q22" s="19"/>
    </row>
    <row r="23" spans="1:17" x14ac:dyDescent="0.2">
      <c r="F23" s="13"/>
      <c r="G23" s="13"/>
      <c r="H23" s="13"/>
      <c r="I23" s="13"/>
      <c r="J23" s="23"/>
      <c r="K23" s="23"/>
      <c r="L23" s="23"/>
      <c r="M23" s="23"/>
      <c r="N23" s="23"/>
      <c r="O23" s="23"/>
      <c r="P23" s="19"/>
      <c r="Q23" s="19"/>
    </row>
    <row r="25" spans="1:17" x14ac:dyDescent="0.2">
      <c r="A25" t="s">
        <v>18</v>
      </c>
      <c r="C25" s="21" t="s">
        <v>44</v>
      </c>
      <c r="D25" s="21"/>
      <c r="E25" s="21"/>
      <c r="F25" s="21"/>
      <c r="G25" s="21"/>
      <c r="H25" s="21"/>
      <c r="I25" s="21"/>
      <c r="J25" s="21"/>
      <c r="K25" s="21"/>
      <c r="L25" s="21"/>
    </row>
    <row r="26" spans="1:17" x14ac:dyDescent="0.2">
      <c r="C26" s="21"/>
      <c r="D26" s="21"/>
      <c r="E26" s="21"/>
      <c r="F26" s="21"/>
      <c r="G26" s="21"/>
      <c r="H26" s="21"/>
      <c r="I26" s="21"/>
      <c r="J26" s="21"/>
      <c r="K26" s="21"/>
      <c r="L26" s="21"/>
    </row>
    <row r="27" spans="1:17" x14ac:dyDescent="0.2">
      <c r="C27" s="21"/>
      <c r="D27" s="21"/>
      <c r="E27" s="21"/>
      <c r="F27" s="21"/>
      <c r="G27" s="21"/>
      <c r="H27" s="21"/>
      <c r="I27" s="21"/>
      <c r="J27" s="21"/>
      <c r="K27" s="21"/>
      <c r="L27" s="21"/>
    </row>
    <row r="28" spans="1:17" x14ac:dyDescent="0.2">
      <c r="C28" s="21"/>
      <c r="D28" s="21"/>
      <c r="E28" s="21"/>
      <c r="F28" s="21"/>
      <c r="G28" s="21"/>
      <c r="H28" s="21"/>
      <c r="I28" s="21"/>
      <c r="J28" s="21"/>
      <c r="K28" s="21"/>
      <c r="L28" s="21"/>
    </row>
    <row r="29" spans="1:17" x14ac:dyDescent="0.2">
      <c r="A29" s="6"/>
      <c r="B29" s="6"/>
      <c r="C29" s="21"/>
      <c r="D29" s="21"/>
      <c r="E29" s="21"/>
      <c r="F29" s="21"/>
      <c r="G29" s="21"/>
      <c r="H29" s="21"/>
      <c r="I29" s="21"/>
      <c r="J29" s="21"/>
      <c r="K29" s="21"/>
      <c r="L29" s="21"/>
    </row>
    <row r="30" spans="1:17" x14ac:dyDescent="0.2">
      <c r="C30" s="21"/>
      <c r="D30" s="21"/>
      <c r="E30" s="21"/>
      <c r="F30" s="21"/>
      <c r="G30" s="21"/>
      <c r="H30" s="21"/>
      <c r="I30" s="21"/>
      <c r="J30" s="21"/>
      <c r="K30" s="21"/>
      <c r="L30" s="21"/>
    </row>
    <row r="31" spans="1:17" x14ac:dyDescent="0.2">
      <c r="C31" s="21"/>
      <c r="D31" s="21"/>
      <c r="E31" s="21"/>
      <c r="F31" s="21"/>
      <c r="G31" s="21"/>
      <c r="H31" s="21"/>
      <c r="I31" s="21"/>
      <c r="J31" s="21"/>
      <c r="K31" s="21"/>
      <c r="L31" s="21"/>
    </row>
    <row r="32" spans="1:17" x14ac:dyDescent="0.2">
      <c r="A32" s="2" t="s">
        <v>19</v>
      </c>
    </row>
    <row r="33" spans="1:12" x14ac:dyDescent="0.2">
      <c r="F33" s="18">
        <v>2016</v>
      </c>
      <c r="G33" s="18">
        <v>2017</v>
      </c>
      <c r="H33" s="18">
        <v>2018</v>
      </c>
    </row>
    <row r="35" spans="1:12" x14ac:dyDescent="0.2">
      <c r="A35" t="s">
        <v>20</v>
      </c>
      <c r="F35" s="15">
        <v>77820930</v>
      </c>
      <c r="G35" s="15">
        <v>100810484</v>
      </c>
      <c r="H35" s="15">
        <v>107057954</v>
      </c>
      <c r="I35" s="15"/>
    </row>
    <row r="36" spans="1:12" x14ac:dyDescent="0.2">
      <c r="A36" t="s">
        <v>21</v>
      </c>
      <c r="F36" s="14">
        <v>1.35</v>
      </c>
      <c r="G36" s="14">
        <f>109040743/100810484</f>
        <v>1.0816409035393582</v>
      </c>
      <c r="H36" s="14">
        <f>116667660/107057954</f>
        <v>1.0897617191526003</v>
      </c>
      <c r="I36" s="14"/>
    </row>
    <row r="37" spans="1:12" x14ac:dyDescent="0.2">
      <c r="A37" t="s">
        <v>22</v>
      </c>
      <c r="F37" s="15">
        <v>0</v>
      </c>
      <c r="G37">
        <v>0</v>
      </c>
      <c r="H37">
        <v>0</v>
      </c>
    </row>
    <row r="38" spans="1:12" x14ac:dyDescent="0.2">
      <c r="A38" t="s">
        <v>23</v>
      </c>
      <c r="F38" s="15">
        <v>3200000</v>
      </c>
      <c r="G38" s="15">
        <v>3200000</v>
      </c>
      <c r="H38" s="15">
        <v>3200000</v>
      </c>
      <c r="I38" s="15"/>
    </row>
    <row r="40" spans="1:12" x14ac:dyDescent="0.2">
      <c r="A40" t="s">
        <v>30</v>
      </c>
      <c r="C40" s="21" t="s">
        <v>33</v>
      </c>
      <c r="D40" s="21"/>
      <c r="E40" s="21"/>
      <c r="F40" s="21"/>
      <c r="G40" s="21"/>
      <c r="H40" s="21"/>
      <c r="I40" s="21"/>
      <c r="J40" s="21"/>
      <c r="K40" s="21"/>
      <c r="L40" s="21"/>
    </row>
    <row r="41" spans="1:12" x14ac:dyDescent="0.2">
      <c r="C41" s="21"/>
      <c r="D41" s="21"/>
      <c r="E41" s="21"/>
      <c r="F41" s="21"/>
      <c r="G41" s="21"/>
      <c r="H41" s="21"/>
      <c r="I41" s="21"/>
      <c r="J41" s="21"/>
      <c r="K41" s="21"/>
      <c r="L41" s="21"/>
    </row>
    <row r="42" spans="1:12" x14ac:dyDescent="0.2">
      <c r="C42" s="21"/>
      <c r="D42" s="21"/>
      <c r="E42" s="21"/>
      <c r="F42" s="21"/>
      <c r="G42" s="21"/>
      <c r="H42" s="21"/>
      <c r="I42" s="21"/>
      <c r="J42" s="21"/>
      <c r="K42" s="21"/>
      <c r="L42" s="21"/>
    </row>
    <row r="43" spans="1:12" x14ac:dyDescent="0.2">
      <c r="C43" s="21"/>
      <c r="D43" s="21"/>
      <c r="E43" s="21"/>
      <c r="F43" s="21"/>
      <c r="G43" s="21"/>
      <c r="H43" s="21"/>
      <c r="I43" s="21"/>
      <c r="J43" s="21"/>
      <c r="K43" s="21"/>
      <c r="L43" s="21"/>
    </row>
    <row r="44" spans="1:12" x14ac:dyDescent="0.2">
      <c r="C44" s="21"/>
      <c r="D44" s="21"/>
      <c r="E44" s="21"/>
      <c r="F44" s="21"/>
      <c r="G44" s="21"/>
      <c r="H44" s="21"/>
      <c r="I44" s="21"/>
      <c r="J44" s="21"/>
      <c r="K44" s="21"/>
      <c r="L44" s="21"/>
    </row>
    <row r="45" spans="1:12" x14ac:dyDescent="0.2">
      <c r="C45" s="21"/>
      <c r="D45" s="21"/>
      <c r="E45" s="21"/>
      <c r="F45" s="21"/>
      <c r="G45" s="21"/>
      <c r="H45" s="21"/>
      <c r="I45" s="21"/>
      <c r="J45" s="21"/>
      <c r="K45" s="21"/>
      <c r="L45" s="21"/>
    </row>
    <row r="46" spans="1:12" x14ac:dyDescent="0.2">
      <c r="C46" s="21"/>
      <c r="D46" s="21"/>
      <c r="E46" s="21"/>
      <c r="F46" s="21"/>
      <c r="G46" s="21"/>
      <c r="H46" s="21"/>
      <c r="I46" s="21"/>
      <c r="J46" s="21"/>
      <c r="K46" s="21"/>
      <c r="L46" s="21"/>
    </row>
    <row r="47" spans="1:12" x14ac:dyDescent="0.2">
      <c r="A47" s="2" t="s">
        <v>24</v>
      </c>
    </row>
    <row r="48" spans="1:12" x14ac:dyDescent="0.2">
      <c r="A48" s="2"/>
      <c r="F48" s="18">
        <v>2016</v>
      </c>
      <c r="G48" s="18">
        <v>2017</v>
      </c>
      <c r="H48" s="18">
        <v>2018</v>
      </c>
    </row>
    <row r="50" spans="1:12" x14ac:dyDescent="0.2">
      <c r="A50" t="s">
        <v>25</v>
      </c>
      <c r="F50" s="10">
        <v>47779</v>
      </c>
      <c r="G50" s="10">
        <v>52640</v>
      </c>
      <c r="H50" s="10">
        <v>44353</v>
      </c>
    </row>
    <row r="52" spans="1:12" x14ac:dyDescent="0.2">
      <c r="A52" t="s">
        <v>26</v>
      </c>
      <c r="C52" s="21" t="s">
        <v>32</v>
      </c>
      <c r="D52" s="21"/>
      <c r="E52" s="21"/>
      <c r="F52" s="21"/>
      <c r="G52" s="21"/>
      <c r="H52" s="21"/>
      <c r="I52" s="21"/>
      <c r="J52" s="21"/>
      <c r="K52" s="21"/>
      <c r="L52" s="21"/>
    </row>
    <row r="53" spans="1:12" x14ac:dyDescent="0.2">
      <c r="C53" s="21"/>
      <c r="D53" s="21"/>
      <c r="E53" s="21"/>
      <c r="F53" s="21"/>
      <c r="G53" s="21"/>
      <c r="H53" s="21"/>
      <c r="I53" s="21"/>
      <c r="J53" s="21"/>
      <c r="K53" s="21"/>
      <c r="L53" s="21"/>
    </row>
    <row r="54" spans="1:12" x14ac:dyDescent="0.2">
      <c r="C54" s="21"/>
      <c r="D54" s="21"/>
      <c r="E54" s="21"/>
      <c r="F54" s="21"/>
      <c r="G54" s="21"/>
      <c r="H54" s="21"/>
      <c r="I54" s="21"/>
      <c r="J54" s="21"/>
      <c r="K54" s="21"/>
      <c r="L54" s="21"/>
    </row>
    <row r="55" spans="1:12" x14ac:dyDescent="0.2">
      <c r="C55" s="21"/>
      <c r="D55" s="21"/>
      <c r="E55" s="21"/>
      <c r="F55" s="21"/>
      <c r="G55" s="21"/>
      <c r="H55" s="21"/>
      <c r="I55" s="21"/>
      <c r="J55" s="21"/>
      <c r="K55" s="21"/>
      <c r="L55" s="21"/>
    </row>
    <row r="56" spans="1:12" x14ac:dyDescent="0.2">
      <c r="C56" s="21"/>
      <c r="D56" s="21"/>
      <c r="E56" s="21"/>
      <c r="F56" s="21"/>
      <c r="G56" s="21"/>
      <c r="H56" s="21"/>
      <c r="I56" s="21"/>
      <c r="J56" s="21"/>
      <c r="K56" s="21"/>
      <c r="L56" s="21"/>
    </row>
    <row r="57" spans="1:12" x14ac:dyDescent="0.2">
      <c r="C57" s="21"/>
      <c r="D57" s="21"/>
      <c r="E57" s="21"/>
      <c r="F57" s="21"/>
      <c r="G57" s="21"/>
      <c r="H57" s="21"/>
      <c r="I57" s="21"/>
      <c r="J57" s="21"/>
      <c r="K57" s="21"/>
      <c r="L57" s="21"/>
    </row>
    <row r="58" spans="1:12" x14ac:dyDescent="0.2">
      <c r="C58" s="21"/>
      <c r="D58" s="21"/>
      <c r="E58" s="21"/>
      <c r="F58" s="21"/>
      <c r="G58" s="21"/>
      <c r="H58" s="21"/>
      <c r="I58" s="21"/>
      <c r="J58" s="21"/>
      <c r="K58" s="21"/>
      <c r="L58" s="21"/>
    </row>
    <row r="60" spans="1:12" x14ac:dyDescent="0.2">
      <c r="A60" s="3" t="s">
        <v>31</v>
      </c>
    </row>
    <row r="61" spans="1:12" x14ac:dyDescent="0.2">
      <c r="A61" s="4"/>
      <c r="F61" s="18">
        <v>2013</v>
      </c>
      <c r="G61" s="18">
        <v>2014</v>
      </c>
      <c r="H61" s="18">
        <v>2015</v>
      </c>
    </row>
    <row r="62" spans="1:12" x14ac:dyDescent="0.2">
      <c r="A62" s="4"/>
    </row>
    <row r="63" spans="1:12" x14ac:dyDescent="0.2">
      <c r="A63" t="s">
        <v>34</v>
      </c>
    </row>
    <row r="65" spans="1:12" x14ac:dyDescent="0.2">
      <c r="A65" t="s">
        <v>35</v>
      </c>
      <c r="F65" s="14">
        <v>0.26</v>
      </c>
      <c r="G65" s="14">
        <v>0.25</v>
      </c>
      <c r="H65" s="14">
        <v>0.23</v>
      </c>
    </row>
    <row r="66" spans="1:12" x14ac:dyDescent="0.2">
      <c r="A66" t="s">
        <v>38</v>
      </c>
      <c r="F66" s="14">
        <v>0.25</v>
      </c>
      <c r="G66" s="14">
        <v>0.18</v>
      </c>
      <c r="H66" s="14">
        <v>0.23</v>
      </c>
    </row>
    <row r="67" spans="1:12" x14ac:dyDescent="0.2">
      <c r="A67" t="s">
        <v>36</v>
      </c>
      <c r="F67" s="14">
        <v>0.23</v>
      </c>
      <c r="G67" s="14">
        <v>0.2</v>
      </c>
      <c r="H67" s="14">
        <v>0.22</v>
      </c>
    </row>
    <row r="68" spans="1:12" x14ac:dyDescent="0.2">
      <c r="A68" t="s">
        <v>37</v>
      </c>
      <c r="F68" s="14">
        <v>0.24</v>
      </c>
      <c r="G68" s="14">
        <v>0.19</v>
      </c>
      <c r="H68" s="14">
        <v>0.16</v>
      </c>
    </row>
    <row r="70" spans="1:12" ht="15" customHeight="1" x14ac:dyDescent="0.2">
      <c r="A70" t="s">
        <v>39</v>
      </c>
      <c r="C70" s="22" t="s">
        <v>45</v>
      </c>
      <c r="D70" s="22"/>
      <c r="E70" s="22"/>
      <c r="F70" s="22"/>
      <c r="G70" s="22"/>
      <c r="H70" s="22"/>
      <c r="I70" s="22"/>
      <c r="J70" s="22"/>
      <c r="K70" s="22"/>
      <c r="L70" s="22"/>
    </row>
    <row r="71" spans="1:12" x14ac:dyDescent="0.2">
      <c r="C71" s="22"/>
      <c r="D71" s="22"/>
      <c r="E71" s="22"/>
      <c r="F71" s="22"/>
      <c r="G71" s="22"/>
      <c r="H71" s="22"/>
      <c r="I71" s="22"/>
      <c r="J71" s="22"/>
      <c r="K71" s="22"/>
      <c r="L71" s="22"/>
    </row>
    <row r="72" spans="1:12" x14ac:dyDescent="0.2">
      <c r="C72" s="22"/>
      <c r="D72" s="22"/>
      <c r="E72" s="22"/>
      <c r="F72" s="22"/>
      <c r="G72" s="22"/>
      <c r="H72" s="22"/>
      <c r="I72" s="22"/>
      <c r="J72" s="22"/>
      <c r="K72" s="22"/>
      <c r="L72" s="22"/>
    </row>
    <row r="73" spans="1:12" x14ac:dyDescent="0.2">
      <c r="C73" s="22"/>
      <c r="D73" s="22"/>
      <c r="E73" s="22"/>
      <c r="F73" s="22"/>
      <c r="G73" s="22"/>
      <c r="H73" s="22"/>
      <c r="I73" s="22"/>
      <c r="J73" s="22"/>
      <c r="K73" s="22"/>
      <c r="L73" s="22"/>
    </row>
    <row r="74" spans="1:12" x14ac:dyDescent="0.2">
      <c r="C74" s="22"/>
      <c r="D74" s="22"/>
      <c r="E74" s="22"/>
      <c r="F74" s="22"/>
      <c r="G74" s="22"/>
      <c r="H74" s="22"/>
      <c r="I74" s="22"/>
      <c r="J74" s="22"/>
      <c r="K74" s="22"/>
      <c r="L74" s="22"/>
    </row>
    <row r="75" spans="1:12" x14ac:dyDescent="0.2">
      <c r="C75" s="22"/>
      <c r="D75" s="22"/>
      <c r="E75" s="22"/>
      <c r="F75" s="22"/>
      <c r="G75" s="22"/>
      <c r="H75" s="22"/>
      <c r="I75" s="22"/>
      <c r="J75" s="22"/>
      <c r="K75" s="22"/>
      <c r="L75" s="22"/>
    </row>
    <row r="76" spans="1:12" x14ac:dyDescent="0.2">
      <c r="C76" s="22"/>
      <c r="D76" s="22"/>
      <c r="E76" s="22"/>
      <c r="F76" s="22"/>
      <c r="G76" s="22"/>
      <c r="H76" s="22"/>
      <c r="I76" s="22"/>
      <c r="J76" s="22"/>
      <c r="K76" s="22"/>
      <c r="L76" s="22"/>
    </row>
    <row r="77" spans="1:12" x14ac:dyDescent="0.2">
      <c r="C77" s="22"/>
      <c r="D77" s="22"/>
      <c r="E77" s="22"/>
      <c r="F77" s="22"/>
      <c r="G77" s="22"/>
      <c r="H77" s="22"/>
      <c r="I77" s="22"/>
      <c r="J77" s="22"/>
      <c r="K77" s="22"/>
      <c r="L77" s="22"/>
    </row>
    <row r="78" spans="1:12" x14ac:dyDescent="0.2">
      <c r="C78" s="22"/>
      <c r="D78" s="22"/>
      <c r="E78" s="22"/>
      <c r="F78" s="22"/>
      <c r="G78" s="22"/>
      <c r="H78" s="22"/>
      <c r="I78" s="22"/>
      <c r="J78" s="22"/>
      <c r="K78" s="22"/>
      <c r="L78" s="22"/>
    </row>
    <row r="79" spans="1:12" x14ac:dyDescent="0.2">
      <c r="C79" s="22"/>
      <c r="D79" s="22"/>
      <c r="E79" s="22"/>
      <c r="F79" s="22"/>
      <c r="G79" s="22"/>
      <c r="H79" s="22"/>
      <c r="I79" s="22"/>
      <c r="J79" s="22"/>
      <c r="K79" s="22"/>
      <c r="L79" s="22"/>
    </row>
    <row r="80" spans="1:12" x14ac:dyDescent="0.2">
      <c r="C80" s="22"/>
      <c r="D80" s="22"/>
      <c r="E80" s="22"/>
      <c r="F80" s="22"/>
      <c r="G80" s="22"/>
      <c r="H80" s="22"/>
      <c r="I80" s="22"/>
      <c r="J80" s="22"/>
      <c r="K80" s="22"/>
      <c r="L80" s="22"/>
    </row>
    <row r="81" spans="3:12" x14ac:dyDescent="0.2">
      <c r="C81" s="22"/>
      <c r="D81" s="22"/>
      <c r="E81" s="22"/>
      <c r="F81" s="22"/>
      <c r="G81" s="22"/>
      <c r="H81" s="22"/>
      <c r="I81" s="22"/>
      <c r="J81" s="22"/>
      <c r="K81" s="22"/>
      <c r="L81" s="22"/>
    </row>
    <row r="82" spans="3:12" x14ac:dyDescent="0.2">
      <c r="C82" s="22"/>
      <c r="D82" s="22"/>
      <c r="E82" s="22"/>
      <c r="F82" s="22"/>
      <c r="G82" s="22"/>
      <c r="H82" s="22"/>
      <c r="I82" s="22"/>
      <c r="J82" s="22"/>
      <c r="K82" s="22"/>
      <c r="L82" s="22"/>
    </row>
    <row r="83" spans="3:12" x14ac:dyDescent="0.2">
      <c r="C83" s="22"/>
      <c r="D83" s="22"/>
      <c r="E83" s="22"/>
      <c r="F83" s="22"/>
      <c r="G83" s="22"/>
      <c r="H83" s="22"/>
      <c r="I83" s="22"/>
      <c r="J83" s="22"/>
      <c r="K83" s="22"/>
      <c r="L83" s="22"/>
    </row>
    <row r="84" spans="3:12" x14ac:dyDescent="0.2">
      <c r="C84" s="22"/>
      <c r="D84" s="22"/>
      <c r="E84" s="22"/>
      <c r="F84" s="22"/>
      <c r="G84" s="22"/>
      <c r="H84" s="22"/>
      <c r="I84" s="22"/>
      <c r="J84" s="22"/>
      <c r="K84" s="22"/>
      <c r="L84" s="22"/>
    </row>
    <row r="85" spans="3:12" x14ac:dyDescent="0.2">
      <c r="C85" s="22"/>
      <c r="D85" s="22"/>
      <c r="E85" s="22"/>
      <c r="F85" s="22"/>
      <c r="G85" s="22"/>
      <c r="H85" s="22"/>
      <c r="I85" s="22"/>
      <c r="J85" s="22"/>
      <c r="K85" s="22"/>
      <c r="L85" s="22"/>
    </row>
    <row r="86" spans="3:12" x14ac:dyDescent="0.2">
      <c r="C86" s="22"/>
      <c r="D86" s="22"/>
      <c r="E86" s="22"/>
      <c r="F86" s="22"/>
      <c r="G86" s="22"/>
      <c r="H86" s="22"/>
      <c r="I86" s="22"/>
      <c r="J86" s="22"/>
      <c r="K86" s="22"/>
      <c r="L86" s="22"/>
    </row>
    <row r="87" spans="3:12" x14ac:dyDescent="0.2">
      <c r="C87" s="22"/>
      <c r="D87" s="22"/>
      <c r="E87" s="22"/>
      <c r="F87" s="22"/>
      <c r="G87" s="22"/>
      <c r="H87" s="22"/>
      <c r="I87" s="22"/>
      <c r="J87" s="22"/>
      <c r="K87" s="22"/>
      <c r="L87" s="22"/>
    </row>
    <row r="88" spans="3:12" x14ac:dyDescent="0.2">
      <c r="C88" s="22"/>
      <c r="D88" s="22"/>
      <c r="E88" s="22"/>
      <c r="F88" s="22"/>
      <c r="G88" s="22"/>
      <c r="H88" s="22"/>
      <c r="I88" s="22"/>
      <c r="J88" s="22"/>
      <c r="K88" s="22"/>
      <c r="L88" s="22"/>
    </row>
    <row r="89" spans="3:12" x14ac:dyDescent="0.2">
      <c r="C89" s="22"/>
      <c r="D89" s="22"/>
      <c r="E89" s="22"/>
      <c r="F89" s="22"/>
      <c r="G89" s="22"/>
      <c r="H89" s="22"/>
      <c r="I89" s="22"/>
      <c r="J89" s="22"/>
      <c r="K89" s="22"/>
      <c r="L89" s="22"/>
    </row>
    <row r="90" spans="3:12" x14ac:dyDescent="0.2">
      <c r="C90" s="22"/>
      <c r="D90" s="22"/>
      <c r="E90" s="22"/>
      <c r="F90" s="22"/>
      <c r="G90" s="22"/>
      <c r="H90" s="22"/>
      <c r="I90" s="22"/>
      <c r="J90" s="22"/>
      <c r="K90" s="22"/>
      <c r="L90" s="22"/>
    </row>
    <row r="91" spans="3:12" x14ac:dyDescent="0.2">
      <c r="C91" s="22"/>
      <c r="D91" s="22"/>
      <c r="E91" s="22"/>
      <c r="F91" s="22"/>
      <c r="G91" s="22"/>
      <c r="H91" s="22"/>
      <c r="I91" s="22"/>
      <c r="J91" s="22"/>
      <c r="K91" s="22"/>
      <c r="L91" s="22"/>
    </row>
    <row r="92" spans="3:12" x14ac:dyDescent="0.2">
      <c r="C92" s="22"/>
      <c r="D92" s="22"/>
      <c r="E92" s="22"/>
      <c r="F92" s="22"/>
      <c r="G92" s="22"/>
      <c r="H92" s="22"/>
      <c r="I92" s="22"/>
      <c r="J92" s="22"/>
      <c r="K92" s="22"/>
      <c r="L92" s="22"/>
    </row>
  </sheetData>
  <mergeCells count="11">
    <mergeCell ref="C70:L92"/>
    <mergeCell ref="J8:O9"/>
    <mergeCell ref="J11:O12"/>
    <mergeCell ref="J14:O15"/>
    <mergeCell ref="J22:O23"/>
    <mergeCell ref="F3:H3"/>
    <mergeCell ref="C52:L58"/>
    <mergeCell ref="C40:L45"/>
    <mergeCell ref="C46:L46"/>
    <mergeCell ref="C25:L30"/>
    <mergeCell ref="C31:L3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8"/>
  <sheetViews>
    <sheetView workbookViewId="0">
      <selection activeCell="C9" sqref="C9"/>
    </sheetView>
  </sheetViews>
  <sheetFormatPr baseColWidth="10" defaultColWidth="8.83203125" defaultRowHeight="15" x14ac:dyDescent="0.2"/>
  <cols>
    <col min="1" max="1" width="34.33203125" bestFit="1" customWidth="1"/>
    <col min="2" max="2" width="15.83203125" customWidth="1"/>
    <col min="3" max="4" width="15.33203125" bestFit="1" customWidth="1"/>
    <col min="5" max="5" width="14.5" customWidth="1"/>
  </cols>
  <sheetData>
    <row r="1" spans="1:5" x14ac:dyDescent="0.2">
      <c r="A1" t="s">
        <v>11</v>
      </c>
    </row>
    <row r="3" spans="1:5" x14ac:dyDescent="0.2">
      <c r="A3" t="s">
        <v>12</v>
      </c>
      <c r="B3" t="s">
        <v>16</v>
      </c>
    </row>
    <row r="5" spans="1:5" x14ac:dyDescent="0.2">
      <c r="C5">
        <v>2018</v>
      </c>
      <c r="D5">
        <v>2017</v>
      </c>
      <c r="E5">
        <v>2016</v>
      </c>
    </row>
    <row r="7" spans="1:5" x14ac:dyDescent="0.2">
      <c r="A7" t="s">
        <v>14</v>
      </c>
      <c r="C7" s="10">
        <f>56525616+4021945-6856255</f>
        <v>53691306</v>
      </c>
      <c r="D7" s="10">
        <f>61406347+3848185-5539238</f>
        <v>59715294</v>
      </c>
      <c r="E7" s="10">
        <f>52064746-4676380+3954166</f>
        <v>51342532</v>
      </c>
    </row>
    <row r="8" spans="1:5" x14ac:dyDescent="0.2">
      <c r="A8" t="s">
        <v>15</v>
      </c>
      <c r="C8" s="10">
        <f>'Data for Report'!H11</f>
        <v>353999378</v>
      </c>
      <c r="D8" s="10">
        <f>'Data for Report'!G11</f>
        <v>323592799.77999997</v>
      </c>
      <c r="E8" s="10">
        <f>'Data for Report'!F11</f>
        <v>329622399.42000002</v>
      </c>
    </row>
    <row r="9" spans="1:5" x14ac:dyDescent="0.2">
      <c r="A9" s="11"/>
    </row>
    <row r="10" spans="1:5" x14ac:dyDescent="0.2">
      <c r="A10" s="10" t="s">
        <v>13</v>
      </c>
      <c r="C10" s="7">
        <f>C7/C8</f>
        <v>0.15167062242691284</v>
      </c>
      <c r="D10" s="7">
        <f>D7/D8</f>
        <v>0.1845383891131028</v>
      </c>
      <c r="E10" s="7">
        <f t="shared" ref="E10" si="0">E7/E8</f>
        <v>0.15576165967586475</v>
      </c>
    </row>
    <row r="11" spans="1:5" x14ac:dyDescent="0.2">
      <c r="A11" s="10"/>
    </row>
    <row r="12" spans="1:5" x14ac:dyDescent="0.2">
      <c r="A12" s="8" t="s">
        <v>17</v>
      </c>
      <c r="C12" s="9"/>
    </row>
    <row r="13" spans="1:5" x14ac:dyDescent="0.2">
      <c r="A13" s="8"/>
      <c r="B13" s="8"/>
      <c r="D13" s="12"/>
    </row>
    <row r="14" spans="1:5" x14ac:dyDescent="0.2">
      <c r="A14" s="8"/>
      <c r="B14" s="9"/>
      <c r="C14" s="12"/>
    </row>
    <row r="15" spans="1:5" x14ac:dyDescent="0.2">
      <c r="C15" s="9"/>
      <c r="D15" s="12"/>
    </row>
    <row r="16" spans="1:5" x14ac:dyDescent="0.2">
      <c r="B16" s="9"/>
      <c r="C16" s="9"/>
    </row>
    <row r="21" spans="1:1" x14ac:dyDescent="0.2">
      <c r="A21" s="8"/>
    </row>
    <row r="22" spans="1:1" x14ac:dyDescent="0.2">
      <c r="A22" s="8"/>
    </row>
    <row r="23" spans="1:1" x14ac:dyDescent="0.2">
      <c r="A23" s="8"/>
    </row>
    <row r="24" spans="1:1" x14ac:dyDescent="0.2">
      <c r="A24" s="8"/>
    </row>
    <row r="25" spans="1:1" x14ac:dyDescent="0.2">
      <c r="A25" s="8"/>
    </row>
    <row r="27" spans="1:1" x14ac:dyDescent="0.2">
      <c r="A27" s="7"/>
    </row>
    <row r="28" spans="1:1" x14ac:dyDescent="0.2">
      <c r="A28"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 for Report</vt:lpstr>
      <vt:lpstr>Primary Reserve Calc</vt:lpstr>
      <vt:lpstr>'Data for Report'!Print_Area</vt:lpstr>
    </vt:vector>
  </TitlesOfParts>
  <Company>Los Rios Community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W0989917</dc:creator>
  <cp:lastModifiedBy>Adam Karp</cp:lastModifiedBy>
  <cp:lastPrinted>2018-09-06T17:56:42Z</cp:lastPrinted>
  <dcterms:created xsi:type="dcterms:W3CDTF">2018-08-20T23:02:27Z</dcterms:created>
  <dcterms:modified xsi:type="dcterms:W3CDTF">2018-10-31T00:34:20Z</dcterms:modified>
</cp:coreProperties>
</file>